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2.0.10\東京給与\26 企業型DC\従業員向け案内\最低賃金変更に伴う変更\ＤＣ拠出額計算　2025.10～\"/>
    </mc:Choice>
  </mc:AlternateContent>
  <xr:revisionPtr revIDLastSave="0" documentId="13_ncr:1_{62485BFD-273B-42D0-9A9E-38350A890ED9}" xr6:coauthVersionLast="47" xr6:coauthVersionMax="47" xr10:uidLastSave="{00000000-0000-0000-0000-000000000000}"/>
  <bookViews>
    <workbookView xWindow="-105" yWindow="-16320" windowWidth="29040" windowHeight="15720" xr2:uid="{6174DBF4-3878-4656-848B-82CAE958019C}"/>
  </bookViews>
  <sheets>
    <sheet name="イサク" sheetId="1" r:id="rId1"/>
    <sheet name="リスト" sheetId="3" state="hidden" r:id="rId2"/>
  </sheets>
  <definedNames>
    <definedName name="_xlnm.Print_Area" localSheetId="0">イサク!$B$1:$L$33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3" l="1"/>
  <c r="D13" i="3"/>
  <c r="D8" i="3"/>
  <c r="D7" i="3"/>
  <c r="D1" i="3"/>
  <c r="D12" i="3" s="1"/>
  <c r="B33" i="1"/>
  <c r="D20" i="1"/>
  <c r="K15" i="1"/>
  <c r="E13" i="3" l="1"/>
  <c r="B29" i="1"/>
  <c r="J20" i="1"/>
  <c r="B24" i="1"/>
  <c r="B30" i="1"/>
  <c r="E8" i="3"/>
  <c r="E14" i="3"/>
  <c r="B25" i="1"/>
  <c r="B31" i="1"/>
  <c r="D9" i="3"/>
  <c r="D15" i="3"/>
  <c r="D3" i="3"/>
  <c r="E9" i="3"/>
  <c r="E15" i="3"/>
  <c r="D4" i="3"/>
  <c r="D10" i="3"/>
  <c r="D5" i="3"/>
  <c r="D11" i="3"/>
  <c r="D6" i="3"/>
  <c r="E5" i="3" l="1"/>
  <c r="B21" i="1"/>
  <c r="E10" i="3"/>
  <c r="B26" i="1"/>
  <c r="D31" i="1"/>
  <c r="E7" i="3"/>
  <c r="B23" i="1"/>
  <c r="E12" i="3"/>
  <c r="B28" i="1"/>
  <c r="D25" i="1"/>
  <c r="E11" i="3"/>
  <c r="B27" i="1"/>
  <c r="E16" i="3"/>
  <c r="B32" i="1"/>
  <c r="E6" i="3"/>
  <c r="B22" i="1"/>
  <c r="D30" i="1"/>
  <c r="D32" i="1"/>
  <c r="D26" i="1"/>
  <c r="E4" i="3"/>
  <c r="B20" i="1"/>
  <c r="D24" i="1" l="1"/>
  <c r="D23" i="1"/>
  <c r="D33" i="1"/>
  <c r="D21" i="1"/>
  <c r="D28" i="1"/>
  <c r="D27" i="1"/>
  <c r="D29" i="1"/>
  <c r="D22" i="1"/>
</calcChain>
</file>

<file path=xl/sharedStrings.xml><?xml version="1.0" encoding="utf-8"?>
<sst xmlns="http://schemas.openxmlformats.org/spreadsheetml/2006/main" count="55" uniqueCount="41">
  <si>
    <t>医療法人社団　東京桜十字</t>
    <rPh sb="0" eb="6">
      <t>イリョウホウジンシャダン</t>
    </rPh>
    <rPh sb="7" eb="9">
      <t>トウキョウ</t>
    </rPh>
    <rPh sb="9" eb="10">
      <t>サクラ</t>
    </rPh>
    <rPh sb="10" eb="12">
      <t>ジュウジ</t>
    </rPh>
    <phoneticPr fontId="3"/>
  </si>
  <si>
    <t>企業型確定拠出年金（企業型DC）の拠出限度額計算する表となります。</t>
    <rPh sb="0" eb="3">
      <t>キギョウガタ</t>
    </rPh>
    <rPh sb="3" eb="9">
      <t>カクテイキョシュツネンキン</t>
    </rPh>
    <rPh sb="10" eb="13">
      <t>キギョウガタ</t>
    </rPh>
    <rPh sb="17" eb="22">
      <t>キョシュツゲンドガク</t>
    </rPh>
    <rPh sb="22" eb="24">
      <t>ケイサン</t>
    </rPh>
    <rPh sb="26" eb="27">
      <t>ヒョウ</t>
    </rPh>
    <phoneticPr fontId="3"/>
  </si>
  <si>
    <t>拠出を検討している職員は、下記表に給与を当てはめて拠出できる限度額を確認してください。</t>
    <rPh sb="0" eb="2">
      <t>キョシュツ</t>
    </rPh>
    <rPh sb="3" eb="5">
      <t>ケントウ</t>
    </rPh>
    <rPh sb="9" eb="11">
      <t>ショクイン</t>
    </rPh>
    <rPh sb="13" eb="16">
      <t>カキヒョウ</t>
    </rPh>
    <rPh sb="17" eb="19">
      <t>キュウヨ</t>
    </rPh>
    <rPh sb="20" eb="21">
      <t>ア</t>
    </rPh>
    <rPh sb="25" eb="27">
      <t>キョシュツ</t>
    </rPh>
    <rPh sb="30" eb="33">
      <t>ゲンドガク</t>
    </rPh>
    <rPh sb="34" eb="36">
      <t>カクニン</t>
    </rPh>
    <phoneticPr fontId="3"/>
  </si>
  <si>
    <t>※拠出限度額を超えて拠出することは出来ません。</t>
    <rPh sb="1" eb="3">
      <t>キョシュツ</t>
    </rPh>
    <rPh sb="3" eb="5">
      <t>ゲンド</t>
    </rPh>
    <rPh sb="5" eb="6">
      <t>ガク</t>
    </rPh>
    <rPh sb="7" eb="8">
      <t>コ</t>
    </rPh>
    <rPh sb="10" eb="12">
      <t>キョシュツ</t>
    </rPh>
    <rPh sb="17" eb="19">
      <t>デキ</t>
    </rPh>
    <phoneticPr fontId="3"/>
  </si>
  <si>
    <t>手順①</t>
    <rPh sb="0" eb="2">
      <t>テジュン</t>
    </rPh>
    <phoneticPr fontId="3"/>
  </si>
  <si>
    <t>給与の合計額を、下記の表で算出します。</t>
    <rPh sb="0" eb="2">
      <t>キュウヨ</t>
    </rPh>
    <rPh sb="3" eb="6">
      <t>ゴウケイガク</t>
    </rPh>
    <rPh sb="8" eb="10">
      <t>カキ</t>
    </rPh>
    <rPh sb="11" eb="12">
      <t>ヒョウ</t>
    </rPh>
    <rPh sb="13" eb="15">
      <t>サンシュツ</t>
    </rPh>
    <phoneticPr fontId="3"/>
  </si>
  <si>
    <t>給与合計額の計算には表に記載された項目のみです。記載されていない手当は計算に含みません。</t>
    <rPh sb="0" eb="2">
      <t>キュウヨ</t>
    </rPh>
    <rPh sb="2" eb="5">
      <t>ゴウケイガク</t>
    </rPh>
    <rPh sb="6" eb="8">
      <t>ケイサン</t>
    </rPh>
    <rPh sb="10" eb="11">
      <t>ヒョウ</t>
    </rPh>
    <rPh sb="12" eb="14">
      <t>キサイ</t>
    </rPh>
    <rPh sb="17" eb="19">
      <t>コウモク</t>
    </rPh>
    <phoneticPr fontId="3"/>
  </si>
  <si>
    <t>手順②</t>
    <rPh sb="0" eb="2">
      <t>テジュン</t>
    </rPh>
    <phoneticPr fontId="3"/>
  </si>
  <si>
    <t>給与合計額を拠出限度額早見表に照らし合わせて、限度額を確認してみましょう。</t>
    <rPh sb="0" eb="2">
      <t>キュウヨ</t>
    </rPh>
    <rPh sb="2" eb="5">
      <t>ゴウケイガク</t>
    </rPh>
    <rPh sb="6" eb="8">
      <t>キョシュツ</t>
    </rPh>
    <rPh sb="8" eb="14">
      <t>ゲンドガクハヤミヒョウ</t>
    </rPh>
    <rPh sb="15" eb="16">
      <t>テ</t>
    </rPh>
    <rPh sb="18" eb="19">
      <t>ア</t>
    </rPh>
    <rPh sb="23" eb="26">
      <t>ゲンドガク</t>
    </rPh>
    <rPh sb="27" eb="29">
      <t>カクニン</t>
    </rPh>
    <phoneticPr fontId="3"/>
  </si>
  <si>
    <t>エクセルで、利用する場合は、給与を入力するだけで、拠出限度額が表示されます。</t>
    <rPh sb="6" eb="8">
      <t>リヨウ</t>
    </rPh>
    <rPh sb="10" eb="12">
      <t>バアイ</t>
    </rPh>
    <rPh sb="14" eb="16">
      <t>キュウヨ</t>
    </rPh>
    <rPh sb="17" eb="19">
      <t>ニュウリョク</t>
    </rPh>
    <rPh sb="25" eb="27">
      <t>キョシュツ</t>
    </rPh>
    <rPh sb="27" eb="30">
      <t>ゲンドガク</t>
    </rPh>
    <rPh sb="31" eb="33">
      <t>ヒョウジ</t>
    </rPh>
    <phoneticPr fontId="3"/>
  </si>
  <si>
    <t>１．給与</t>
    <rPh sb="2" eb="4">
      <t>キュウヨ</t>
    </rPh>
    <phoneticPr fontId="3"/>
  </si>
  <si>
    <t>本給</t>
  </si>
  <si>
    <t>ﾗｲﾌﾃﾞｻﾞｲﾝ
手当</t>
    <rPh sb="10" eb="12">
      <t>テアテ</t>
    </rPh>
    <phoneticPr fontId="3"/>
  </si>
  <si>
    <t>職能給</t>
  </si>
  <si>
    <t>職務手当</t>
  </si>
  <si>
    <t>地域手当</t>
  </si>
  <si>
    <t>役職手当</t>
  </si>
  <si>
    <t>資格手当</t>
  </si>
  <si>
    <t>専任手当</t>
    <rPh sb="0" eb="2">
      <t>センニン</t>
    </rPh>
    <rPh sb="2" eb="4">
      <t>テアテ</t>
    </rPh>
    <phoneticPr fontId="3"/>
  </si>
  <si>
    <t>合計</t>
    <rPh sb="0" eb="2">
      <t>ゴウケイ</t>
    </rPh>
    <phoneticPr fontId="3"/>
  </si>
  <si>
    <t>２．＜拠出限度額早見表＞</t>
    <rPh sb="3" eb="5">
      <t>キョシュツ</t>
    </rPh>
    <rPh sb="5" eb="11">
      <t>ゲンドガクハヤミヒョウ</t>
    </rPh>
    <phoneticPr fontId="3"/>
  </si>
  <si>
    <t>給与合計額</t>
    <rPh sb="0" eb="2">
      <t>キュウヨ</t>
    </rPh>
    <rPh sb="2" eb="5">
      <t>ゴウケイガク</t>
    </rPh>
    <phoneticPr fontId="3"/>
  </si>
  <si>
    <t>以上</t>
    <rPh sb="0" eb="2">
      <t>イジョウ</t>
    </rPh>
    <phoneticPr fontId="3"/>
  </si>
  <si>
    <t>以下</t>
    <rPh sb="0" eb="2">
      <t>イカ</t>
    </rPh>
    <phoneticPr fontId="3"/>
  </si>
  <si>
    <t>拠出限度額</t>
    <rPh sb="0" eb="2">
      <t>キョシュツ</t>
    </rPh>
    <rPh sb="2" eb="4">
      <t>ゲンド</t>
    </rPh>
    <rPh sb="4" eb="5">
      <t>ガク</t>
    </rPh>
    <phoneticPr fontId="3"/>
  </si>
  <si>
    <t>あなたの拠出限度額は、</t>
    <rPh sb="6" eb="8">
      <t>ゲンド</t>
    </rPh>
    <phoneticPr fontId="3"/>
  </si>
  <si>
    <t>⇒</t>
    <phoneticPr fontId="3"/>
  </si>
  <si>
    <t>です。</t>
    <phoneticPr fontId="3"/>
  </si>
  <si>
    <t>拠出額計算書</t>
    <rPh sb="0" eb="2">
      <t>キョシュツ</t>
    </rPh>
    <rPh sb="2" eb="3">
      <t>ガク</t>
    </rPh>
    <rPh sb="3" eb="6">
      <t>ケイサンショ</t>
    </rPh>
    <phoneticPr fontId="3"/>
  </si>
  <si>
    <t>←最低賃金(1,226円）×170H</t>
    <rPh sb="1" eb="3">
      <t>サイテイ</t>
    </rPh>
    <rPh sb="3" eb="5">
      <t>チンギン</t>
    </rPh>
    <rPh sb="11" eb="12">
      <t>エン</t>
    </rPh>
    <phoneticPr fontId="3"/>
  </si>
  <si>
    <t>法人名</t>
    <rPh sb="0" eb="2">
      <t>ホウジン</t>
    </rPh>
    <rPh sb="2" eb="3">
      <t>メイ</t>
    </rPh>
    <phoneticPr fontId="3"/>
  </si>
  <si>
    <t>給与項目</t>
    <rPh sb="0" eb="2">
      <t>キュウヨ</t>
    </rPh>
    <rPh sb="2" eb="4">
      <t>コウモク</t>
    </rPh>
    <phoneticPr fontId="3"/>
  </si>
  <si>
    <t>以下</t>
    <phoneticPr fontId="3"/>
  </si>
  <si>
    <t>拠出金額</t>
    <rPh sb="0" eb="2">
      <t>キョシュツ</t>
    </rPh>
    <rPh sb="2" eb="4">
      <t>キンガク</t>
    </rPh>
    <phoneticPr fontId="3"/>
  </si>
  <si>
    <t>現金</t>
    <rPh sb="0" eb="2">
      <t>ゲンキン</t>
    </rPh>
    <phoneticPr fontId="3"/>
  </si>
  <si>
    <t>株式会社　桜十字</t>
    <rPh sb="0" eb="4">
      <t>カブシキガイシャ</t>
    </rPh>
    <rPh sb="5" eb="8">
      <t>サクラジュウジ</t>
    </rPh>
    <phoneticPr fontId="3"/>
  </si>
  <si>
    <t>本給＋ﾗｲﾌﾃﾞｻﾞｲﾝ手当+職能給＋職務手当＋地域手当＋役職手当＋資格手当＋調整手当＋特定処遇手当＋ﾍﾞｰｽｱｯﾌﾟ加算手当</t>
    <rPh sb="12" eb="14">
      <t>テアテ</t>
    </rPh>
    <phoneticPr fontId="3"/>
  </si>
  <si>
    <t>医療法人社団　東京桜十字</t>
    <rPh sb="0" eb="2">
      <t>イリョウ</t>
    </rPh>
    <rPh sb="2" eb="4">
      <t>ホウジン</t>
    </rPh>
    <rPh sb="4" eb="6">
      <t>シャダン</t>
    </rPh>
    <rPh sb="7" eb="9">
      <t>トウキョウ</t>
    </rPh>
    <rPh sb="9" eb="12">
      <t>サクラジュウジ</t>
    </rPh>
    <phoneticPr fontId="3"/>
  </si>
  <si>
    <t>本給＋ﾗｲﾌﾃﾞｻﾞｲﾝ手当+職能給＋職務手当＋地域手当＋役職手当＋資格手当＋専任手当</t>
    <rPh sb="12" eb="14">
      <t>テアテ</t>
    </rPh>
    <phoneticPr fontId="3"/>
  </si>
  <si>
    <t>株式会社　桜十字ホールディングス</t>
    <rPh sb="0" eb="4">
      <t>カブシキガイシャ</t>
    </rPh>
    <rPh sb="5" eb="8">
      <t>サクラジュウジ</t>
    </rPh>
    <phoneticPr fontId="3"/>
  </si>
  <si>
    <t>本給＋ﾗｲﾌﾃﾞｻﾞｲﾝ手当+職能給＋職務手当＋地域手当＋役職手当＋資格手当</t>
    <rPh sb="12" eb="14">
      <t>テアテ</t>
    </rPh>
    <rPh sb="17" eb="18">
      <t>キュウ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</si>
</sst>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u/>
      <sz val="16"/>
      <color rgb="FFFF0000"/>
      <name val="游ゴシック"/>
      <family val="3"/>
      <charset val="128"/>
      <scheme val="minor"/>
    </font>
    <font>
      <b/>
      <u/>
      <sz val="16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b/>
      <sz val="14"/>
      <color theme="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70C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2" fillId="0" borderId="0" xfId="0" applyFont="1" applyAlignment="1"/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38" fontId="6" fillId="0" borderId="4" xfId="1" applyFont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38" fontId="13" fillId="0" borderId="1" xfId="1" applyFont="1" applyBorder="1" applyAlignment="1">
      <alignment horizontal="center" vertical="center"/>
    </xf>
    <xf numFmtId="3" fontId="4" fillId="0" borderId="0" xfId="0" applyNumberFormat="1" applyFont="1">
      <alignment vertical="center"/>
    </xf>
    <xf numFmtId="38" fontId="4" fillId="0" borderId="0" xfId="1" applyFont="1">
      <alignment vertical="center"/>
    </xf>
    <xf numFmtId="0" fontId="4" fillId="0" borderId="1" xfId="0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38" fontId="4" fillId="0" borderId="0" xfId="1" applyFont="1" applyAlignment="1">
      <alignment horizontal="center" vertical="center"/>
    </xf>
    <xf numFmtId="0" fontId="15" fillId="5" borderId="0" xfId="0" applyFont="1" applyFill="1">
      <alignment vertical="center"/>
    </xf>
    <xf numFmtId="3" fontId="4" fillId="0" borderId="1" xfId="0" applyNumberFormat="1" applyFont="1" applyBorder="1">
      <alignment vertical="center"/>
    </xf>
    <xf numFmtId="38" fontId="4" fillId="0" borderId="1" xfId="1" applyFont="1" applyBorder="1">
      <alignment vertical="center"/>
    </xf>
    <xf numFmtId="0" fontId="15" fillId="2" borderId="0" xfId="0" applyFont="1" applyFill="1">
      <alignment vertical="center"/>
    </xf>
    <xf numFmtId="0" fontId="15" fillId="4" borderId="0" xfId="0" applyFont="1" applyFill="1">
      <alignment vertical="center"/>
    </xf>
    <xf numFmtId="0" fontId="4" fillId="0" borderId="1" xfId="0" applyFont="1" applyBorder="1">
      <alignment vertical="center"/>
    </xf>
    <xf numFmtId="38" fontId="4" fillId="0" borderId="1" xfId="1" applyFont="1" applyBorder="1" applyAlignment="1">
      <alignment horizontal="right" vertical="center"/>
    </xf>
    <xf numFmtId="38" fontId="6" fillId="0" borderId="1" xfId="1" applyFont="1" applyBorder="1" applyProtection="1">
      <alignment vertical="center"/>
      <protection locked="0"/>
    </xf>
    <xf numFmtId="38" fontId="6" fillId="0" borderId="2" xfId="1" applyFont="1" applyBorder="1" applyProtection="1">
      <alignment vertical="center"/>
      <protection locked="0"/>
    </xf>
    <xf numFmtId="176" fontId="6" fillId="0" borderId="2" xfId="0" applyNumberFormat="1" applyFont="1" applyBorder="1" applyAlignment="1">
      <alignment horizontal="right" vertical="center"/>
    </xf>
    <xf numFmtId="176" fontId="6" fillId="0" borderId="11" xfId="0" applyNumberFormat="1" applyFont="1" applyBorder="1" applyAlignment="1">
      <alignment horizontal="right" vertical="center"/>
    </xf>
    <xf numFmtId="176" fontId="6" fillId="0" borderId="14" xfId="1" applyNumberFormat="1" applyFont="1" applyBorder="1" applyAlignment="1">
      <alignment horizontal="right" vertical="center"/>
    </xf>
    <xf numFmtId="38" fontId="6" fillId="0" borderId="1" xfId="1" applyFont="1" applyBorder="1" applyAlignment="1">
      <alignment horizontal="right" vertical="center"/>
    </xf>
    <xf numFmtId="176" fontId="6" fillId="0" borderId="1" xfId="1" applyNumberFormat="1" applyFont="1" applyBorder="1" applyAlignment="1">
      <alignment horizontal="right" vertical="center"/>
    </xf>
    <xf numFmtId="176" fontId="14" fillId="3" borderId="15" xfId="0" applyNumberFormat="1" applyFont="1" applyFill="1" applyBorder="1" applyAlignment="1">
      <alignment horizontal="center" vertical="center"/>
    </xf>
    <xf numFmtId="176" fontId="14" fillId="3" borderId="16" xfId="0" applyNumberFormat="1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38" fontId="10" fillId="2" borderId="1" xfId="1" applyFont="1" applyFill="1" applyBorder="1" applyAlignment="1">
      <alignment horizontal="center" vertical="center"/>
    </xf>
    <xf numFmtId="176" fontId="6" fillId="0" borderId="12" xfId="0" applyNumberFormat="1" applyFont="1" applyBorder="1" applyAlignment="1">
      <alignment horizontal="right" vertical="center"/>
    </xf>
    <xf numFmtId="176" fontId="6" fillId="0" borderId="13" xfId="0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325AF-DA48-47F5-B770-8F54BCF44C77}">
  <sheetPr>
    <tabColor rgb="FF00B050"/>
    <pageSetUpPr fitToPage="1"/>
  </sheetPr>
  <dimension ref="B1:O34"/>
  <sheetViews>
    <sheetView tabSelected="1" view="pageBreakPreview" zoomScale="70" zoomScaleNormal="100" zoomScaleSheetLayoutView="70" workbookViewId="0">
      <selection activeCell="H14" sqref="H14"/>
    </sheetView>
  </sheetViews>
  <sheetFormatPr defaultColWidth="9" defaultRowHeight="18" x14ac:dyDescent="0.45"/>
  <cols>
    <col min="1" max="1" width="3.8984375" style="2" customWidth="1"/>
    <col min="2" max="11" width="13.09765625" style="2" customWidth="1"/>
    <col min="12" max="12" width="8.5" style="2" customWidth="1"/>
    <col min="13" max="14" width="14.8984375" style="2" customWidth="1"/>
    <col min="15" max="15" width="5" style="3" bestFit="1" customWidth="1"/>
    <col min="16" max="16" width="14.8984375" style="2" customWidth="1"/>
    <col min="17" max="16384" width="9" style="2"/>
  </cols>
  <sheetData>
    <row r="1" spans="2:15" ht="42.75" customHeight="1" x14ac:dyDescent="0.45">
      <c r="B1" s="1" t="s">
        <v>0</v>
      </c>
    </row>
    <row r="2" spans="2:15" ht="19.5" customHeight="1" x14ac:dyDescent="0.45">
      <c r="B2" s="4"/>
    </row>
    <row r="3" spans="2:15" s="5" customFormat="1" ht="26.4" x14ac:dyDescent="0.45">
      <c r="B3" s="5" t="s">
        <v>1</v>
      </c>
      <c r="O3" s="6"/>
    </row>
    <row r="4" spans="2:15" s="5" customFormat="1" ht="26.4" x14ac:dyDescent="0.45">
      <c r="B4" s="5" t="s">
        <v>2</v>
      </c>
      <c r="O4" s="6"/>
    </row>
    <row r="5" spans="2:15" s="5" customFormat="1" ht="26.4" x14ac:dyDescent="0.45">
      <c r="B5" s="7" t="s">
        <v>3</v>
      </c>
      <c r="O5" s="6"/>
    </row>
    <row r="6" spans="2:15" s="5" customFormat="1" ht="22.5" customHeight="1" x14ac:dyDescent="0.45">
      <c r="B6" s="7"/>
      <c r="O6" s="6"/>
    </row>
    <row r="7" spans="2:15" s="5" customFormat="1" ht="26.4" x14ac:dyDescent="0.45">
      <c r="B7" s="8" t="s">
        <v>4</v>
      </c>
      <c r="C7" s="9" t="s">
        <v>5</v>
      </c>
      <c r="O7" s="6"/>
    </row>
    <row r="8" spans="2:15" s="5" customFormat="1" ht="26.4" x14ac:dyDescent="0.45">
      <c r="B8" s="8"/>
      <c r="C8" s="9" t="s">
        <v>6</v>
      </c>
      <c r="O8" s="6"/>
    </row>
    <row r="9" spans="2:15" s="5" customFormat="1" ht="26.4" x14ac:dyDescent="0.45">
      <c r="B9" s="8" t="s">
        <v>7</v>
      </c>
      <c r="C9" s="5" t="s">
        <v>8</v>
      </c>
      <c r="O9" s="6"/>
    </row>
    <row r="10" spans="2:15" s="5" customFormat="1" ht="26.4" x14ac:dyDescent="0.45">
      <c r="B10" s="8"/>
      <c r="C10" s="5" t="s">
        <v>9</v>
      </c>
      <c r="O10" s="6"/>
    </row>
    <row r="11" spans="2:15" s="5" customFormat="1" ht="21.75" customHeight="1" x14ac:dyDescent="0.45">
      <c r="B11" s="7"/>
      <c r="O11" s="6"/>
    </row>
    <row r="12" spans="2:15" s="5" customFormat="1" ht="21.75" customHeight="1" x14ac:dyDescent="0.45">
      <c r="B12" s="7"/>
      <c r="O12" s="6"/>
    </row>
    <row r="13" spans="2:15" ht="42.75" customHeight="1" thickBot="1" x14ac:dyDescent="0.7">
      <c r="B13" s="10" t="s">
        <v>10</v>
      </c>
    </row>
    <row r="14" spans="2:15" ht="44.4" x14ac:dyDescent="0.45">
      <c r="B14" s="11" t="s">
        <v>11</v>
      </c>
      <c r="C14" s="12" t="s">
        <v>12</v>
      </c>
      <c r="D14" s="11" t="s">
        <v>13</v>
      </c>
      <c r="E14" s="11" t="s">
        <v>14</v>
      </c>
      <c r="F14" s="11" t="s">
        <v>15</v>
      </c>
      <c r="G14" s="11" t="s">
        <v>16</v>
      </c>
      <c r="H14" s="11" t="s">
        <v>17</v>
      </c>
      <c r="I14" s="11" t="s">
        <v>18</v>
      </c>
      <c r="J14" s="13"/>
      <c r="K14" s="14" t="s">
        <v>19</v>
      </c>
    </row>
    <row r="15" spans="2:15" ht="32.25" customHeight="1" thickBot="1" x14ac:dyDescent="0.5">
      <c r="B15" s="34"/>
      <c r="C15" s="34"/>
      <c r="D15" s="34"/>
      <c r="E15" s="34"/>
      <c r="F15" s="34"/>
      <c r="G15" s="34"/>
      <c r="H15" s="34"/>
      <c r="I15" s="34"/>
      <c r="J15" s="35"/>
      <c r="K15" s="15">
        <f>SUM(B15:J15)</f>
        <v>0</v>
      </c>
    </row>
    <row r="16" spans="2:15" ht="32.25" customHeight="1" x14ac:dyDescent="0.45"/>
    <row r="17" spans="2:15" ht="32.25" customHeight="1" thickBot="1" x14ac:dyDescent="0.5">
      <c r="B17" s="1" t="s">
        <v>20</v>
      </c>
    </row>
    <row r="18" spans="2:15" s="16" customFormat="1" ht="32.25" customHeight="1" x14ac:dyDescent="0.45">
      <c r="B18" s="43" t="s">
        <v>21</v>
      </c>
      <c r="C18" s="44"/>
      <c r="D18" s="44"/>
      <c r="E18" s="45"/>
      <c r="O18" s="17"/>
    </row>
    <row r="19" spans="2:15" s="16" customFormat="1" ht="32.25" customHeight="1" thickBot="1" x14ac:dyDescent="0.5">
      <c r="B19" s="46" t="s">
        <v>22</v>
      </c>
      <c r="C19" s="47"/>
      <c r="D19" s="47" t="s">
        <v>23</v>
      </c>
      <c r="E19" s="48"/>
      <c r="F19" s="18"/>
      <c r="G19" s="49" t="s">
        <v>24</v>
      </c>
      <c r="H19" s="49"/>
      <c r="J19" s="19" t="s">
        <v>25</v>
      </c>
      <c r="L19" s="20"/>
      <c r="O19" s="17"/>
    </row>
    <row r="20" spans="2:15" ht="40.5" customHeight="1" thickBot="1" x14ac:dyDescent="0.5">
      <c r="B20" s="50">
        <f>リスト!D3</f>
        <v>263420</v>
      </c>
      <c r="C20" s="51"/>
      <c r="D20" s="38">
        <f>リスト!E3</f>
        <v>99999999</v>
      </c>
      <c r="E20" s="38"/>
      <c r="F20" s="21" t="s">
        <v>26</v>
      </c>
      <c r="G20" s="40">
        <v>55000</v>
      </c>
      <c r="H20" s="40"/>
      <c r="J20" s="41">
        <f>_xlfn.XLOOKUP($K15,リスト!$D$3:$D$16,リスト!$F$3:$F$16,,-1,1)</f>
        <v>0</v>
      </c>
      <c r="K20" s="42"/>
      <c r="L20" s="5" t="s">
        <v>27</v>
      </c>
    </row>
    <row r="21" spans="2:15" ht="40.5" customHeight="1" x14ac:dyDescent="0.45">
      <c r="B21" s="36">
        <f>リスト!D4</f>
        <v>258420</v>
      </c>
      <c r="C21" s="37"/>
      <c r="D21" s="38">
        <f>リスト!E4</f>
        <v>263419</v>
      </c>
      <c r="E21" s="38"/>
      <c r="F21" s="21" t="s">
        <v>26</v>
      </c>
      <c r="G21" s="40">
        <v>50000</v>
      </c>
      <c r="H21" s="40"/>
    </row>
    <row r="22" spans="2:15" ht="40.5" customHeight="1" x14ac:dyDescent="0.45">
      <c r="B22" s="36">
        <f>リスト!D5</f>
        <v>253420</v>
      </c>
      <c r="C22" s="37"/>
      <c r="D22" s="38">
        <f>リスト!E5</f>
        <v>258419</v>
      </c>
      <c r="E22" s="38"/>
      <c r="F22" s="21" t="s">
        <v>26</v>
      </c>
      <c r="G22" s="40">
        <v>45000</v>
      </c>
      <c r="H22" s="40"/>
    </row>
    <row r="23" spans="2:15" ht="40.5" customHeight="1" x14ac:dyDescent="0.45">
      <c r="B23" s="36">
        <f>リスト!D6</f>
        <v>248420</v>
      </c>
      <c r="C23" s="37"/>
      <c r="D23" s="38">
        <f>リスト!E6</f>
        <v>253419</v>
      </c>
      <c r="E23" s="38"/>
      <c r="F23" s="21" t="s">
        <v>26</v>
      </c>
      <c r="G23" s="40">
        <v>40000</v>
      </c>
      <c r="H23" s="40"/>
    </row>
    <row r="24" spans="2:15" ht="40.5" customHeight="1" x14ac:dyDescent="0.45">
      <c r="B24" s="36">
        <f>リスト!D7</f>
        <v>243420</v>
      </c>
      <c r="C24" s="37"/>
      <c r="D24" s="38">
        <f>リスト!E7</f>
        <v>248419</v>
      </c>
      <c r="E24" s="38"/>
      <c r="F24" s="21" t="s">
        <v>26</v>
      </c>
      <c r="G24" s="40">
        <v>35000</v>
      </c>
      <c r="H24" s="40"/>
    </row>
    <row r="25" spans="2:15" ht="40.5" customHeight="1" x14ac:dyDescent="0.45">
      <c r="B25" s="36">
        <f>リスト!D8</f>
        <v>238420</v>
      </c>
      <c r="C25" s="37"/>
      <c r="D25" s="38">
        <f>リスト!E8</f>
        <v>243419</v>
      </c>
      <c r="E25" s="38"/>
      <c r="F25" s="21" t="s">
        <v>26</v>
      </c>
      <c r="G25" s="40">
        <v>30000</v>
      </c>
      <c r="H25" s="40"/>
    </row>
    <row r="26" spans="2:15" ht="40.5" customHeight="1" x14ac:dyDescent="0.45">
      <c r="B26" s="36">
        <f>リスト!D9</f>
        <v>233420</v>
      </c>
      <c r="C26" s="37"/>
      <c r="D26" s="38">
        <f>リスト!E9</f>
        <v>238419</v>
      </c>
      <c r="E26" s="38"/>
      <c r="F26" s="21" t="s">
        <v>26</v>
      </c>
      <c r="G26" s="40">
        <v>25000</v>
      </c>
      <c r="H26" s="40"/>
    </row>
    <row r="27" spans="2:15" ht="40.5" customHeight="1" x14ac:dyDescent="0.45">
      <c r="B27" s="36">
        <f>リスト!D10</f>
        <v>228420</v>
      </c>
      <c r="C27" s="37"/>
      <c r="D27" s="38">
        <f>リスト!E10</f>
        <v>233419</v>
      </c>
      <c r="E27" s="38"/>
      <c r="F27" s="21" t="s">
        <v>26</v>
      </c>
      <c r="G27" s="40">
        <v>20000</v>
      </c>
      <c r="H27" s="40"/>
    </row>
    <row r="28" spans="2:15" ht="40.5" customHeight="1" x14ac:dyDescent="0.45">
      <c r="B28" s="36">
        <f>リスト!D11</f>
        <v>223420</v>
      </c>
      <c r="C28" s="37"/>
      <c r="D28" s="38">
        <f>リスト!E11</f>
        <v>228419</v>
      </c>
      <c r="E28" s="38"/>
      <c r="F28" s="21" t="s">
        <v>26</v>
      </c>
      <c r="G28" s="40">
        <v>15000</v>
      </c>
      <c r="H28" s="40"/>
    </row>
    <row r="29" spans="2:15" ht="40.5" customHeight="1" x14ac:dyDescent="0.45">
      <c r="B29" s="36">
        <f>リスト!D12</f>
        <v>218420</v>
      </c>
      <c r="C29" s="37"/>
      <c r="D29" s="38">
        <f>リスト!E12</f>
        <v>223419</v>
      </c>
      <c r="E29" s="38"/>
      <c r="F29" s="21" t="s">
        <v>26</v>
      </c>
      <c r="G29" s="40">
        <v>10000</v>
      </c>
      <c r="H29" s="40"/>
    </row>
    <row r="30" spans="2:15" ht="40.5" customHeight="1" x14ac:dyDescent="0.45">
      <c r="B30" s="36">
        <f>リスト!D13</f>
        <v>213420</v>
      </c>
      <c r="C30" s="37"/>
      <c r="D30" s="38">
        <f>リスト!E13</f>
        <v>218419</v>
      </c>
      <c r="E30" s="38"/>
      <c r="F30" s="21" t="s">
        <v>26</v>
      </c>
      <c r="G30" s="40">
        <v>5000</v>
      </c>
      <c r="H30" s="40"/>
    </row>
    <row r="31" spans="2:15" ht="40.5" customHeight="1" x14ac:dyDescent="0.45">
      <c r="B31" s="36">
        <f>リスト!D14</f>
        <v>211420</v>
      </c>
      <c r="C31" s="37"/>
      <c r="D31" s="38">
        <f>リスト!E14</f>
        <v>213419</v>
      </c>
      <c r="E31" s="38"/>
      <c r="F31" s="21" t="s">
        <v>26</v>
      </c>
      <c r="G31" s="40">
        <v>3000</v>
      </c>
      <c r="H31" s="40"/>
    </row>
    <row r="32" spans="2:15" ht="40.5" customHeight="1" x14ac:dyDescent="0.45">
      <c r="B32" s="36">
        <f>リスト!D15</f>
        <v>209420</v>
      </c>
      <c r="C32" s="37"/>
      <c r="D32" s="38">
        <f>リスト!E15</f>
        <v>211419</v>
      </c>
      <c r="E32" s="38"/>
      <c r="F32" s="21" t="s">
        <v>26</v>
      </c>
      <c r="G32" s="40">
        <v>1000</v>
      </c>
      <c r="H32" s="40"/>
    </row>
    <row r="33" spans="2:8" ht="40.5" customHeight="1" x14ac:dyDescent="0.45">
      <c r="B33" s="36">
        <f>リスト!D16</f>
        <v>0</v>
      </c>
      <c r="C33" s="37"/>
      <c r="D33" s="38">
        <f>リスト!E16</f>
        <v>209419</v>
      </c>
      <c r="E33" s="38"/>
      <c r="F33" s="21" t="s">
        <v>26</v>
      </c>
      <c r="G33" s="39">
        <v>0</v>
      </c>
      <c r="H33" s="39"/>
    </row>
    <row r="34" spans="2:8" ht="24.75" customHeight="1" x14ac:dyDescent="0.45"/>
  </sheetData>
  <sheetProtection algorithmName="SHA-512" hashValue="EBsdXAQpRP1gr/rBsYLB0wYQwnrC4P5KRTAt7ywQvHIIrx3ZtuWElHT8aNtV8TH0UCLHfZgHcaHferd8lEjrjA==" saltValue="EAAe5jR5Fpf6g0PwdoHSaQ==" spinCount="100000" sheet="1" objects="1" scenarios="1"/>
  <mergeCells count="47">
    <mergeCell ref="B18:E18"/>
    <mergeCell ref="B19:C19"/>
    <mergeCell ref="D19:E19"/>
    <mergeCell ref="G19:H19"/>
    <mergeCell ref="B20:C20"/>
    <mergeCell ref="D20:E20"/>
    <mergeCell ref="G20:H20"/>
    <mergeCell ref="J20:K20"/>
    <mergeCell ref="B21:C21"/>
    <mergeCell ref="D21:E21"/>
    <mergeCell ref="G21:H21"/>
    <mergeCell ref="B22:C22"/>
    <mergeCell ref="D22:E22"/>
    <mergeCell ref="G22:H22"/>
    <mergeCell ref="B23:C23"/>
    <mergeCell ref="D23:E23"/>
    <mergeCell ref="G23:H23"/>
    <mergeCell ref="B24:C24"/>
    <mergeCell ref="D24:E24"/>
    <mergeCell ref="G24:H24"/>
    <mergeCell ref="B25:C25"/>
    <mergeCell ref="D25:E25"/>
    <mergeCell ref="G25:H25"/>
    <mergeCell ref="B26:C26"/>
    <mergeCell ref="D26:E26"/>
    <mergeCell ref="G26:H26"/>
    <mergeCell ref="B27:C27"/>
    <mergeCell ref="D27:E27"/>
    <mergeCell ref="G27:H27"/>
    <mergeCell ref="B28:C28"/>
    <mergeCell ref="D28:E28"/>
    <mergeCell ref="G28:H28"/>
    <mergeCell ref="B29:C29"/>
    <mergeCell ref="D29:E29"/>
    <mergeCell ref="G29:H29"/>
    <mergeCell ref="B30:C30"/>
    <mergeCell ref="D30:E30"/>
    <mergeCell ref="G30:H30"/>
    <mergeCell ref="B33:C33"/>
    <mergeCell ref="D33:E33"/>
    <mergeCell ref="G33:H33"/>
    <mergeCell ref="B31:C31"/>
    <mergeCell ref="D31:E31"/>
    <mergeCell ref="G31:H31"/>
    <mergeCell ref="B32:C32"/>
    <mergeCell ref="D32:E32"/>
    <mergeCell ref="G32:H32"/>
  </mergeCells>
  <phoneticPr fontId="3"/>
  <conditionalFormatting sqref="B20:B33 D20:D33 F20:G33">
    <cfRule type="expression" dxfId="0" priority="2">
      <formula>$J$20=$G20</formula>
    </cfRule>
  </conditionalFormatting>
  <pageMargins left="0.25" right="0.25" top="0.48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2F0DD-A51D-470E-88C3-EC5749F5B399}">
  <sheetPr>
    <tabColor rgb="FFFFFF00"/>
  </sheetPr>
  <dimension ref="A1:H16"/>
  <sheetViews>
    <sheetView zoomScale="85" zoomScaleNormal="85" workbookViewId="0">
      <selection activeCell="B14" sqref="B14"/>
    </sheetView>
  </sheetViews>
  <sheetFormatPr defaultColWidth="9" defaultRowHeight="18" x14ac:dyDescent="0.45"/>
  <cols>
    <col min="1" max="1" width="33.69921875" style="2" bestFit="1" customWidth="1"/>
    <col min="2" max="2" width="107.09765625" style="2" customWidth="1"/>
    <col min="3" max="3" width="4.5" style="2" customWidth="1"/>
    <col min="4" max="5" width="14.59765625" style="2" customWidth="1"/>
    <col min="6" max="7" width="14.59765625" style="23" customWidth="1"/>
    <col min="8" max="8" width="18.19921875" style="23" customWidth="1"/>
    <col min="9" max="17" width="9" style="2"/>
    <col min="18" max="18" width="13" style="2" bestFit="1" customWidth="1"/>
    <col min="19" max="19" width="13" style="2" customWidth="1"/>
    <col min="20" max="20" width="17.19921875" style="2" bestFit="1" customWidth="1"/>
    <col min="21" max="16384" width="9" style="2"/>
  </cols>
  <sheetData>
    <row r="1" spans="1:8" x14ac:dyDescent="0.45">
      <c r="A1" s="2" t="s">
        <v>28</v>
      </c>
      <c r="D1" s="22">
        <f>1226*170</f>
        <v>208420</v>
      </c>
      <c r="E1" s="2" t="s">
        <v>29</v>
      </c>
    </row>
    <row r="2" spans="1:8" x14ac:dyDescent="0.45">
      <c r="A2" s="2" t="s">
        <v>30</v>
      </c>
      <c r="B2" s="2" t="s">
        <v>31</v>
      </c>
      <c r="D2" s="24" t="s">
        <v>22</v>
      </c>
      <c r="E2" s="24" t="s">
        <v>32</v>
      </c>
      <c r="F2" s="25" t="s">
        <v>33</v>
      </c>
      <c r="G2" s="25" t="s">
        <v>34</v>
      </c>
      <c r="H2" s="26"/>
    </row>
    <row r="3" spans="1:8" x14ac:dyDescent="0.45">
      <c r="A3" s="27" t="s">
        <v>35</v>
      </c>
      <c r="B3" s="27" t="s">
        <v>36</v>
      </c>
      <c r="D3" s="28">
        <f t="shared" ref="D3:D15" si="0">$D$1+F3</f>
        <v>263420</v>
      </c>
      <c r="E3" s="29">
        <v>99999999</v>
      </c>
      <c r="F3" s="29">
        <v>55000</v>
      </c>
      <c r="G3" s="29">
        <v>0</v>
      </c>
    </row>
    <row r="4" spans="1:8" x14ac:dyDescent="0.45">
      <c r="A4" s="30" t="s">
        <v>37</v>
      </c>
      <c r="B4" s="30" t="s">
        <v>38</v>
      </c>
      <c r="D4" s="28">
        <f t="shared" si="0"/>
        <v>258420</v>
      </c>
      <c r="E4" s="28">
        <f>D3-1</f>
        <v>263419</v>
      </c>
      <c r="F4" s="29">
        <v>50000</v>
      </c>
      <c r="G4" s="29">
        <v>5000</v>
      </c>
    </row>
    <row r="5" spans="1:8" x14ac:dyDescent="0.45">
      <c r="A5" s="31" t="s">
        <v>39</v>
      </c>
      <c r="B5" s="31" t="s">
        <v>40</v>
      </c>
      <c r="D5" s="28">
        <f t="shared" si="0"/>
        <v>253420</v>
      </c>
      <c r="E5" s="28">
        <f t="shared" ref="E5:E16" si="1">D4-1</f>
        <v>258419</v>
      </c>
      <c r="F5" s="29">
        <v>45000</v>
      </c>
      <c r="G5" s="29">
        <v>10000</v>
      </c>
    </row>
    <row r="6" spans="1:8" x14ac:dyDescent="0.45">
      <c r="D6" s="28">
        <f t="shared" si="0"/>
        <v>248420</v>
      </c>
      <c r="E6" s="28">
        <f t="shared" si="1"/>
        <v>253419</v>
      </c>
      <c r="F6" s="29">
        <v>40000</v>
      </c>
      <c r="G6" s="29">
        <v>15000</v>
      </c>
    </row>
    <row r="7" spans="1:8" x14ac:dyDescent="0.45">
      <c r="D7" s="28">
        <f t="shared" si="0"/>
        <v>243420</v>
      </c>
      <c r="E7" s="28">
        <f t="shared" si="1"/>
        <v>248419</v>
      </c>
      <c r="F7" s="29">
        <v>35000</v>
      </c>
      <c r="G7" s="29">
        <v>20000</v>
      </c>
    </row>
    <row r="8" spans="1:8" x14ac:dyDescent="0.45">
      <c r="D8" s="28">
        <f t="shared" si="0"/>
        <v>238420</v>
      </c>
      <c r="E8" s="28">
        <f t="shared" si="1"/>
        <v>243419</v>
      </c>
      <c r="F8" s="29">
        <v>30000</v>
      </c>
      <c r="G8" s="29">
        <v>25000</v>
      </c>
    </row>
    <row r="9" spans="1:8" x14ac:dyDescent="0.45">
      <c r="D9" s="28">
        <f t="shared" si="0"/>
        <v>233420</v>
      </c>
      <c r="E9" s="28">
        <f t="shared" si="1"/>
        <v>238419</v>
      </c>
      <c r="F9" s="29">
        <v>25000</v>
      </c>
      <c r="G9" s="29">
        <v>30000</v>
      </c>
    </row>
    <row r="10" spans="1:8" x14ac:dyDescent="0.45">
      <c r="D10" s="28">
        <f t="shared" si="0"/>
        <v>228420</v>
      </c>
      <c r="E10" s="28">
        <f t="shared" si="1"/>
        <v>233419</v>
      </c>
      <c r="F10" s="29">
        <v>20000</v>
      </c>
      <c r="G10" s="29">
        <v>35000</v>
      </c>
    </row>
    <row r="11" spans="1:8" x14ac:dyDescent="0.45">
      <c r="D11" s="28">
        <f t="shared" si="0"/>
        <v>223420</v>
      </c>
      <c r="E11" s="28">
        <f t="shared" si="1"/>
        <v>228419</v>
      </c>
      <c r="F11" s="29">
        <v>15000</v>
      </c>
      <c r="G11" s="29">
        <v>40000</v>
      </c>
    </row>
    <row r="12" spans="1:8" x14ac:dyDescent="0.45">
      <c r="D12" s="28">
        <f t="shared" si="0"/>
        <v>218420</v>
      </c>
      <c r="E12" s="28">
        <f t="shared" si="1"/>
        <v>223419</v>
      </c>
      <c r="F12" s="29">
        <v>10000</v>
      </c>
      <c r="G12" s="29">
        <v>45000</v>
      </c>
    </row>
    <row r="13" spans="1:8" x14ac:dyDescent="0.45">
      <c r="D13" s="28">
        <f t="shared" si="0"/>
        <v>213420</v>
      </c>
      <c r="E13" s="28">
        <f t="shared" si="1"/>
        <v>218419</v>
      </c>
      <c r="F13" s="29">
        <v>5000</v>
      </c>
      <c r="G13" s="29">
        <v>50000</v>
      </c>
    </row>
    <row r="14" spans="1:8" x14ac:dyDescent="0.45">
      <c r="D14" s="28">
        <f t="shared" si="0"/>
        <v>211420</v>
      </c>
      <c r="E14" s="28">
        <f t="shared" si="1"/>
        <v>213419</v>
      </c>
      <c r="F14" s="29">
        <v>3000</v>
      </c>
      <c r="G14" s="29">
        <v>52000</v>
      </c>
    </row>
    <row r="15" spans="1:8" x14ac:dyDescent="0.45">
      <c r="D15" s="28">
        <f t="shared" si="0"/>
        <v>209420</v>
      </c>
      <c r="E15" s="28">
        <f t="shared" si="1"/>
        <v>211419</v>
      </c>
      <c r="F15" s="29">
        <v>1000</v>
      </c>
      <c r="G15" s="29">
        <v>54000</v>
      </c>
    </row>
    <row r="16" spans="1:8" x14ac:dyDescent="0.45">
      <c r="D16" s="32">
        <v>0</v>
      </c>
      <c r="E16" s="28">
        <f t="shared" si="1"/>
        <v>209419</v>
      </c>
      <c r="F16" s="33">
        <v>0</v>
      </c>
      <c r="G16" s="29">
        <v>55000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イサク</vt:lpstr>
      <vt:lpstr>リスト</vt:lpstr>
      <vt:lpstr>イサク!Print_Area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影山 修太</dc:creator>
  <cp:lastModifiedBy>tkj23n0075@outlook.jp</cp:lastModifiedBy>
  <dcterms:created xsi:type="dcterms:W3CDTF">2025-08-21T00:41:05Z</dcterms:created>
  <dcterms:modified xsi:type="dcterms:W3CDTF">2025-08-21T01:45:47Z</dcterms:modified>
</cp:coreProperties>
</file>